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фін план 2023" sheetId="4" r:id="rId1"/>
  </sheets>
  <definedNames>
    <definedName name="_xlnm.Print_Area" localSheetId="0">'фін план 2023'!$A$1:$J$147</definedName>
  </definedNames>
  <calcPr calcId="125725"/>
</workbook>
</file>

<file path=xl/calcChain.xml><?xml version="1.0" encoding="utf-8"?>
<calcChain xmlns="http://schemas.openxmlformats.org/spreadsheetml/2006/main">
  <c r="D123" i="4"/>
  <c r="C123"/>
  <c r="I122"/>
  <c r="H122"/>
  <c r="G122"/>
  <c r="F122"/>
  <c r="E122"/>
  <c r="C122"/>
  <c r="E102"/>
  <c r="D95"/>
  <c r="C95"/>
  <c r="C93" s="1"/>
  <c r="C89" s="1"/>
  <c r="D93"/>
  <c r="I89"/>
  <c r="H89"/>
  <c r="G89"/>
  <c r="F89"/>
  <c r="E89"/>
  <c r="D89"/>
  <c r="E81"/>
  <c r="E80"/>
  <c r="E79" s="1"/>
  <c r="I79"/>
  <c r="H79"/>
  <c r="G79"/>
  <c r="F79"/>
  <c r="D68"/>
  <c r="C68"/>
  <c r="D65"/>
  <c r="D62"/>
  <c r="D58"/>
  <c r="D79" s="1"/>
  <c r="D84" s="1"/>
  <c r="C58"/>
  <c r="C79" s="1"/>
  <c r="C84" s="1"/>
  <c r="I51"/>
  <c r="H51"/>
  <c r="G51"/>
  <c r="F51"/>
  <c r="E51" s="1"/>
  <c r="I50"/>
  <c r="I58" s="1"/>
  <c r="H50"/>
  <c r="H58" s="1"/>
  <c r="G50"/>
  <c r="G58" s="1"/>
  <c r="F50"/>
  <c r="E50" s="1"/>
  <c r="E58" s="1"/>
  <c r="D48"/>
  <c r="G36"/>
  <c r="G62" s="1"/>
  <c r="D36"/>
  <c r="C36"/>
  <c r="C65" s="1"/>
  <c r="I32"/>
  <c r="I36" s="1"/>
  <c r="H32"/>
  <c r="H36" s="1"/>
  <c r="G32"/>
  <c r="F32"/>
  <c r="F36" s="1"/>
  <c r="E32"/>
  <c r="E36" s="1"/>
  <c r="F65" l="1"/>
  <c r="F68" s="1"/>
  <c r="F62"/>
  <c r="F48"/>
  <c r="E62"/>
  <c r="E48"/>
  <c r="E65"/>
  <c r="E68" s="1"/>
  <c r="I62"/>
  <c r="I48"/>
  <c r="I65"/>
  <c r="I68" s="1"/>
  <c r="H65"/>
  <c r="H68" s="1"/>
  <c r="H62"/>
  <c r="H48"/>
  <c r="G65"/>
  <c r="G68" s="1"/>
  <c r="C48"/>
  <c r="G48"/>
  <c r="F58"/>
  <c r="C62"/>
</calcChain>
</file>

<file path=xl/sharedStrings.xml><?xml version="1.0" encoding="utf-8"?>
<sst xmlns="http://schemas.openxmlformats.org/spreadsheetml/2006/main" count="144" uniqueCount="133">
  <si>
    <t>Додаток 1</t>
  </si>
  <si>
    <t xml:space="preserve">до Порядку </t>
  </si>
  <si>
    <r>
      <t>ЗАТВЕРДЖЕНО</t>
    </r>
    <r>
      <rPr>
        <sz val="12"/>
        <color indexed="8"/>
        <rFont val="Times New Roman"/>
        <family val="1"/>
        <charset val="204"/>
      </rPr>
      <t xml:space="preserve"> </t>
    </r>
  </si>
  <si>
    <t>Рішення виконавчого комітету</t>
  </si>
  <si>
    <t xml:space="preserve"> </t>
  </si>
  <si>
    <t>____  _____________ 202__ року № _____</t>
  </si>
  <si>
    <t xml:space="preserve">    </t>
  </si>
  <si>
    <t>Керуюча справами виконавчого комітету</t>
  </si>
  <si>
    <t>Т.М.МАЛОГОЛОВА</t>
  </si>
  <si>
    <t xml:space="preserve">   </t>
  </si>
  <si>
    <r>
      <t xml:space="preserve">Підприємство </t>
    </r>
    <r>
      <rPr>
        <b/>
        <sz val="12"/>
        <color indexed="8"/>
        <rFont val="Times New Roman"/>
        <family val="1"/>
        <charset val="204"/>
      </rPr>
      <t>Комунальне підприємство електромереж зовнішнього освітлення "Міськсвітло" Прилуцької міської ради Чернігівської області</t>
    </r>
  </si>
  <si>
    <t>коди</t>
  </si>
  <si>
    <t xml:space="preserve">Орган управління  </t>
  </si>
  <si>
    <t>Рік</t>
  </si>
  <si>
    <t>Галузь</t>
  </si>
  <si>
    <t>за ЄДРПОУ</t>
  </si>
  <si>
    <r>
      <t xml:space="preserve">Вид економічної діяльності       </t>
    </r>
    <r>
      <rPr>
        <b/>
        <sz val="12"/>
        <color indexed="8"/>
        <rFont val="Times New Roman"/>
        <family val="1"/>
        <charset val="204"/>
      </rPr>
      <t>35.13 - Розподілення електроенергії</t>
    </r>
  </si>
  <si>
    <t>за СПОДУ</t>
  </si>
  <si>
    <r>
      <t xml:space="preserve">Місцезнаходження    </t>
    </r>
    <r>
      <rPr>
        <b/>
        <sz val="12"/>
        <color indexed="8"/>
        <rFont val="Times New Roman"/>
        <family val="1"/>
        <charset val="204"/>
      </rPr>
      <t>17500, Чернігівська обл., м. Прилуки, вул. Земська, буд 11-А</t>
    </r>
  </si>
  <si>
    <t>за ЗКГНГ</t>
  </si>
  <si>
    <r>
      <t xml:space="preserve">Телефон  </t>
    </r>
    <r>
      <rPr>
        <b/>
        <sz val="12"/>
        <color indexed="8"/>
        <rFont val="Times New Roman"/>
        <family val="1"/>
        <charset val="204"/>
      </rPr>
      <t>04637-3-02-07</t>
    </r>
  </si>
  <si>
    <t>за КВЕД</t>
  </si>
  <si>
    <t>35.13</t>
  </si>
  <si>
    <t xml:space="preserve">Прізвище та ініціали керівника   </t>
  </si>
  <si>
    <t>ФІНАНСОВИЙ ПЛАН ПІДПРИЄМСТВА НА  2023  РІК (ПРОЕКТ)</t>
  </si>
  <si>
    <t xml:space="preserve">                                                 Основні фінансові показники</t>
  </si>
  <si>
    <t>Одиниці виміру: тис. гривень</t>
  </si>
  <si>
    <t>Код ряд-</t>
  </si>
  <si>
    <t>Факт мину-</t>
  </si>
  <si>
    <t>Фінан-</t>
  </si>
  <si>
    <t>Плано-</t>
  </si>
  <si>
    <t>У тому числі за кварталами</t>
  </si>
  <si>
    <t>ка</t>
  </si>
  <si>
    <t>лого  2021року</t>
  </si>
  <si>
    <t>совий план 9 міс. 2022 року</t>
  </si>
  <si>
    <t>вий  2023 рік (усього)</t>
  </si>
  <si>
    <t>I</t>
  </si>
  <si>
    <t>II</t>
  </si>
  <si>
    <t>III</t>
  </si>
  <si>
    <t>IV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</si>
  <si>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</si>
  <si>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</si>
  <si>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</si>
  <si>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</si>
  <si>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</si>
  <si>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</si>
  <si>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</si>
  <si>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</si>
  <si>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</si>
  <si>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</si>
  <si>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</si>
  <si>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</si>
  <si>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</si>
  <si>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</si>
  <si>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</si>
  <si>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</si>
  <si>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</si>
  <si>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</si>
  <si>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</si>
  <si>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</si>
  <si>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</si>
  <si>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</si>
  <si>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</si>
  <si>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</si>
  <si>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</si>
  <si>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</si>
  <si>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</si>
  <si>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</si>
  <si>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</si>
  <si>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</si>
  <si>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</si>
  <si>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</si>
  <si>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</si>
  <si>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</si>
  <si>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</si>
  <si>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</si>
  <si>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</si>
  <si>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</si>
  <si>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</si>
  <si>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</si>
  <si>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</si>
  <si>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</si>
  <si>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</si>
  <si>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</si>
  <si>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</si>
  <si>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</si>
  <si>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</si>
  <si>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</si>
  <si>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</si>
  <si>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</si>
  <si>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</si>
  <si>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 (розшифрувати):</t>
  </si>
  <si>
    <t>відрахування частини чистого прибутку комунальними підприємствами</t>
  </si>
  <si>
    <t>304/1</t>
  </si>
  <si>
    <t>інші всього, з них</t>
  </si>
  <si>
    <t>304/2</t>
  </si>
  <si>
    <t>адмінзбір</t>
  </si>
  <si>
    <t>земельний податок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</si>
  <si>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</si>
  <si>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</si>
  <si>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</si>
  <si>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</si>
  <si>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</si>
  <si>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</si>
  <si>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</t>
  </si>
  <si>
    <t>Інші обов’язкові платежі, у тому числі:</t>
  </si>
  <si>
    <t>місцеві податки та збори</t>
  </si>
  <si>
    <t>інші платежі (розшифрувати)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</si>
  <si>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</si>
  <si>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</si>
  <si>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</si>
  <si>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</si>
  <si>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</si>
  <si>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</si>
  <si>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</si>
  <si>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</si>
  <si>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</si>
  <si>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</si>
  <si>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</si>
  <si>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</si>
  <si>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</si>
  <si>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</si>
  <si>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</si>
  <si>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Є.Д. Шаповал</t>
  </si>
  <si>
    <t xml:space="preserve">(підпис) </t>
  </si>
  <si>
    <t>(ініціали, прізвище)</t>
  </si>
  <si>
    <t>Заступник міського голови</t>
  </si>
  <si>
    <t>з питань діяльності виконавчих органів ради</t>
  </si>
  <si>
    <t>Д.М.Савенко</t>
  </si>
  <si>
    <t>ПОГОДЖЕНО</t>
  </si>
  <si>
    <t xml:space="preserve">Начальник фінансового управління </t>
  </si>
  <si>
    <t>міської ради</t>
  </si>
  <si>
    <t>О.І. Ворона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</si>
</sst>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/>
    <xf numFmtId="0" fontId="0" fillId="0" borderId="1" xfId="0" applyBorder="1" applyAlignme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11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Fill="1"/>
    <xf numFmtId="0" fontId="12" fillId="0" borderId="1" xfId="0" applyFont="1" applyFill="1" applyBorder="1"/>
    <xf numFmtId="0" fontId="12" fillId="0" borderId="0" xfId="0" applyFont="1"/>
    <xf numFmtId="0" fontId="13" fillId="0" borderId="0" xfId="0" applyFont="1"/>
    <xf numFmtId="0" fontId="1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"/>
  <sheetViews>
    <sheetView tabSelected="1" view="pageBreakPreview" topLeftCell="A37" zoomScaleNormal="100" workbookViewId="0">
      <selection activeCell="E140" sqref="E140"/>
    </sheetView>
  </sheetViews>
  <sheetFormatPr defaultRowHeight="15"/>
  <cols>
    <col min="1" max="1" width="30.5703125" customWidth="1"/>
    <col min="3" max="3" width="15.28515625" customWidth="1"/>
    <col min="4" max="4" width="16.140625" customWidth="1"/>
    <col min="5" max="5" width="17" customWidth="1"/>
    <col min="6" max="6" width="13.5703125" customWidth="1"/>
    <col min="7" max="7" width="12.28515625" customWidth="1"/>
    <col min="8" max="8" width="8" customWidth="1"/>
    <col min="10" max="10" width="4.42578125" customWidth="1"/>
  </cols>
  <sheetData>
    <row r="1" spans="1:9" ht="15.75">
      <c r="E1" s="1" t="s">
        <v>0</v>
      </c>
    </row>
    <row r="2" spans="1:9" ht="15.75">
      <c r="E2" s="1" t="s">
        <v>1</v>
      </c>
    </row>
    <row r="3" spans="1:9" ht="15.75">
      <c r="E3" s="1"/>
    </row>
    <row r="4" spans="1:9" ht="16.5" customHeight="1">
      <c r="A4" s="2"/>
      <c r="B4" s="3"/>
      <c r="C4" s="3"/>
      <c r="E4" s="4" t="s">
        <v>2</v>
      </c>
      <c r="F4" s="4"/>
      <c r="G4" s="4"/>
      <c r="H4" s="4"/>
    </row>
    <row r="5" spans="1:9" ht="17.25" customHeight="1">
      <c r="A5" s="5"/>
      <c r="B5" s="5"/>
      <c r="C5" s="5"/>
      <c r="E5" s="3" t="s">
        <v>3</v>
      </c>
      <c r="F5" s="3"/>
      <c r="G5" s="3"/>
      <c r="H5" s="3"/>
    </row>
    <row r="6" spans="1:9" ht="17.25" customHeight="1">
      <c r="A6" s="6" t="s">
        <v>4</v>
      </c>
      <c r="B6" s="6"/>
      <c r="C6" s="6"/>
      <c r="D6" s="7"/>
      <c r="E6" s="8" t="s">
        <v>5</v>
      </c>
      <c r="F6" s="8"/>
      <c r="G6" s="8"/>
      <c r="H6" s="8"/>
    </row>
    <row r="7" spans="1:9" ht="19.5" customHeight="1">
      <c r="A7" s="9" t="s">
        <v>6</v>
      </c>
      <c r="E7" s="10" t="s">
        <v>7</v>
      </c>
      <c r="F7" s="10"/>
      <c r="G7" s="10"/>
    </row>
    <row r="8" spans="1:9" ht="16.5" customHeight="1">
      <c r="A8" s="11"/>
      <c r="B8" s="11"/>
      <c r="C8" s="11"/>
      <c r="E8" s="12"/>
      <c r="F8" s="13" t="s">
        <v>8</v>
      </c>
    </row>
    <row r="9" spans="1:9" ht="20.25" customHeight="1">
      <c r="A9" s="14" t="s">
        <v>4</v>
      </c>
      <c r="B9" s="14"/>
      <c r="C9" s="14"/>
    </row>
    <row r="10" spans="1:9" ht="15.75">
      <c r="A10" s="9" t="s">
        <v>9</v>
      </c>
      <c r="B10" s="15"/>
    </row>
    <row r="11" spans="1:9" ht="15.75">
      <c r="A11" s="9" t="s">
        <v>4</v>
      </c>
      <c r="B11" s="15"/>
    </row>
    <row r="12" spans="1:9" ht="15.75">
      <c r="A12" s="9"/>
    </row>
    <row r="13" spans="1:9" ht="50.25" customHeight="1">
      <c r="A13" s="16" t="s">
        <v>10</v>
      </c>
      <c r="B13" s="16"/>
      <c r="C13" s="16"/>
      <c r="D13" s="16"/>
      <c r="E13" s="16"/>
      <c r="G13" s="17"/>
      <c r="H13" s="18" t="s">
        <v>11</v>
      </c>
      <c r="I13" s="18"/>
    </row>
    <row r="14" spans="1:9" ht="15.75">
      <c r="A14" s="19" t="s">
        <v>12</v>
      </c>
      <c r="B14" s="19"/>
      <c r="C14" s="19"/>
      <c r="D14" s="19"/>
      <c r="E14" s="19"/>
      <c r="G14" s="17" t="s">
        <v>13</v>
      </c>
      <c r="H14" s="18">
        <v>2023</v>
      </c>
      <c r="I14" s="18"/>
    </row>
    <row r="15" spans="1:9" ht="31.5">
      <c r="A15" s="19" t="s">
        <v>14</v>
      </c>
      <c r="B15" s="19"/>
      <c r="C15" s="19"/>
      <c r="D15" s="19"/>
      <c r="E15" s="19"/>
      <c r="G15" s="17" t="s">
        <v>15</v>
      </c>
      <c r="H15" s="20">
        <v>22819410</v>
      </c>
      <c r="I15" s="21"/>
    </row>
    <row r="16" spans="1:9" ht="15.75">
      <c r="A16" s="19" t="s">
        <v>16</v>
      </c>
      <c r="B16" s="19"/>
      <c r="C16" s="19"/>
      <c r="D16" s="19"/>
      <c r="E16" s="19"/>
      <c r="G16" s="17" t="s">
        <v>17</v>
      </c>
      <c r="H16" s="22"/>
      <c r="I16" s="23"/>
    </row>
    <row r="17" spans="1:9" ht="15.75">
      <c r="A17" s="19" t="s">
        <v>18</v>
      </c>
      <c r="B17" s="19"/>
      <c r="C17" s="19"/>
      <c r="D17" s="19"/>
      <c r="E17" s="19"/>
      <c r="G17" s="17" t="s">
        <v>19</v>
      </c>
      <c r="H17" s="22"/>
      <c r="I17" s="23"/>
    </row>
    <row r="18" spans="1:9" ht="15.75">
      <c r="A18" s="19" t="s">
        <v>20</v>
      </c>
      <c r="B18" s="19"/>
      <c r="C18" s="19"/>
      <c r="D18" s="19"/>
      <c r="E18" s="19"/>
      <c r="G18" s="17" t="s">
        <v>21</v>
      </c>
      <c r="H18" s="20" t="s">
        <v>22</v>
      </c>
      <c r="I18" s="21"/>
    </row>
    <row r="19" spans="1:9" ht="32.25" customHeight="1">
      <c r="A19" s="3" t="s">
        <v>23</v>
      </c>
      <c r="B19" s="3"/>
      <c r="C19" s="3"/>
      <c r="D19" s="3"/>
      <c r="E19" s="3"/>
    </row>
    <row r="20" spans="1:9" ht="15.75">
      <c r="A20" s="1"/>
    </row>
    <row r="21" spans="1:9" ht="15.75">
      <c r="A21" s="24" t="s">
        <v>24</v>
      </c>
      <c r="B21" s="24"/>
      <c r="C21" s="24"/>
      <c r="D21" s="24"/>
      <c r="E21" s="24"/>
      <c r="F21" s="24"/>
      <c r="G21" s="24"/>
      <c r="H21" s="24"/>
    </row>
    <row r="23" spans="1:9" ht="15.75">
      <c r="A23" s="24" t="s">
        <v>25</v>
      </c>
      <c r="B23" s="24"/>
      <c r="C23" s="24"/>
      <c r="D23" s="24"/>
      <c r="E23" s="24"/>
    </row>
    <row r="24" spans="1:9" ht="15.75">
      <c r="A24" s="1" t="s">
        <v>26</v>
      </c>
    </row>
    <row r="25" spans="1:9" ht="15.75">
      <c r="A25" s="1"/>
    </row>
    <row r="26" spans="1:9" ht="15.75">
      <c r="A26" s="25"/>
      <c r="B26" s="26" t="s">
        <v>27</v>
      </c>
      <c r="C26" s="27" t="s">
        <v>28</v>
      </c>
      <c r="D26" s="27" t="s">
        <v>29</v>
      </c>
      <c r="E26" s="28" t="s">
        <v>30</v>
      </c>
      <c r="F26" s="18" t="s">
        <v>31</v>
      </c>
      <c r="G26" s="18"/>
      <c r="H26" s="18"/>
      <c r="I26" s="18"/>
    </row>
    <row r="27" spans="1:9" ht="31.5">
      <c r="A27" s="25"/>
      <c r="B27" s="29" t="s">
        <v>32</v>
      </c>
      <c r="C27" s="30" t="s">
        <v>33</v>
      </c>
      <c r="D27" s="30" t="s">
        <v>34</v>
      </c>
      <c r="E27" s="31" t="s">
        <v>35</v>
      </c>
      <c r="F27" s="32" t="s">
        <v>36</v>
      </c>
      <c r="G27" s="32" t="s">
        <v>37</v>
      </c>
      <c r="H27" s="32" t="s">
        <v>38</v>
      </c>
      <c r="I27" s="32" t="s">
        <v>39</v>
      </c>
    </row>
    <row r="28" spans="1:9" ht="15.75">
      <c r="A28" s="33">
        <v>1</v>
      </c>
      <c r="B28" s="33">
        <v>2</v>
      </c>
      <c r="C28" s="33">
        <v>3</v>
      </c>
      <c r="D28" s="33">
        <v>4</v>
      </c>
      <c r="E28" s="33">
        <v>5</v>
      </c>
      <c r="F28" s="33">
        <v>6</v>
      </c>
      <c r="G28" s="33">
        <v>7</v>
      </c>
      <c r="H28" s="33">
        <v>8</v>
      </c>
      <c r="I28" s="33">
        <v>9</v>
      </c>
    </row>
    <row r="29" spans="1:9" ht="15.75">
      <c r="A29" s="34"/>
      <c r="B29" s="35"/>
      <c r="C29" s="35"/>
      <c r="D29" s="35"/>
      <c r="E29" s="35"/>
      <c r="F29" s="35"/>
      <c r="G29" s="35"/>
      <c r="H29" s="35"/>
      <c r="I29" s="36"/>
    </row>
    <row r="30" spans="1:9" ht="15.75">
      <c r="A30" s="37" t="s">
        <v>40</v>
      </c>
      <c r="B30" s="38"/>
      <c r="C30" s="38"/>
      <c r="D30" s="38"/>
      <c r="E30" s="38"/>
      <c r="F30" s="38"/>
      <c r="G30" s="38"/>
      <c r="H30" s="38"/>
      <c r="I30" s="39"/>
    </row>
    <row r="31" spans="1:9" ht="15.75">
      <c r="A31" s="40" t="s">
        <v>41</v>
      </c>
      <c r="B31" s="17"/>
      <c r="C31" s="17"/>
      <c r="D31" s="17"/>
      <c r="E31" s="17"/>
      <c r="F31" s="17"/>
      <c r="G31" s="17"/>
      <c r="H31" s="17"/>
      <c r="I31" s="17"/>
    </row>
    <row r="32" spans="1:9" ht="102.75" customHeight="1">
      <c r="A32" s="41" t="s">
        <v>42</v>
      </c>
      <c r="B32" s="42">
        <v>10</v>
      </c>
      <c r="C32" s="41">
        <v>7917.07</v>
      </c>
      <c r="D32" s="41">
        <v>3507.1</v>
      </c>
      <c r="E32" s="41">
        <f>8662+281-65</f>
        <v>8878</v>
      </c>
      <c r="F32" s="43">
        <f>1570+57-35</f>
        <v>1592</v>
      </c>
      <c r="G32" s="43">
        <f>1835+63</f>
        <v>1898</v>
      </c>
      <c r="H32" s="43">
        <f>2875+68.5</f>
        <v>2943.5</v>
      </c>
      <c r="I32" s="43">
        <f>2382+92.5-30</f>
        <v>2444.5</v>
      </c>
    </row>
    <row r="33" spans="1:9" ht="31.5">
      <c r="A33" s="41" t="s">
        <v>43</v>
      </c>
      <c r="B33" s="42">
        <v>11</v>
      </c>
      <c r="C33" s="41"/>
      <c r="D33" s="41"/>
      <c r="E33" s="41"/>
      <c r="F33" s="44"/>
      <c r="G33" s="44"/>
      <c r="H33" s="44"/>
      <c r="I33" s="44"/>
    </row>
    <row r="34" spans="1:9" ht="15.75">
      <c r="A34" s="41" t="s">
        <v>44</v>
      </c>
      <c r="B34" s="42">
        <v>20</v>
      </c>
      <c r="C34" s="41">
        <v>1250.0999999999999</v>
      </c>
      <c r="D34" s="41">
        <v>550.5</v>
      </c>
      <c r="E34" s="41">
        <v>980</v>
      </c>
      <c r="F34" s="43">
        <v>275</v>
      </c>
      <c r="G34" s="43">
        <v>245</v>
      </c>
      <c r="H34" s="43">
        <v>260</v>
      </c>
      <c r="I34" s="43">
        <v>200</v>
      </c>
    </row>
    <row r="35" spans="1:9" ht="15.75">
      <c r="A35" s="41" t="s">
        <v>45</v>
      </c>
      <c r="B35" s="42">
        <v>30</v>
      </c>
      <c r="C35" s="41">
        <v>69.47</v>
      </c>
      <c r="D35" s="41">
        <v>34</v>
      </c>
      <c r="E35" s="41">
        <v>40</v>
      </c>
      <c r="F35" s="43">
        <v>10</v>
      </c>
      <c r="G35" s="43">
        <v>10</v>
      </c>
      <c r="H35" s="43">
        <v>10</v>
      </c>
      <c r="I35" s="43">
        <v>10</v>
      </c>
    </row>
    <row r="36" spans="1:9" ht="47.25">
      <c r="A36" s="45" t="s">
        <v>46</v>
      </c>
      <c r="B36" s="46">
        <v>40</v>
      </c>
      <c r="C36" s="41">
        <f t="shared" ref="C36:I36" si="0">C32-C34-C35</f>
        <v>6597.4999999999991</v>
      </c>
      <c r="D36" s="41">
        <f t="shared" si="0"/>
        <v>2922.6</v>
      </c>
      <c r="E36" s="41">
        <f t="shared" si="0"/>
        <v>7858</v>
      </c>
      <c r="F36" s="43">
        <f t="shared" si="0"/>
        <v>1307</v>
      </c>
      <c r="G36" s="43">
        <f t="shared" si="0"/>
        <v>1643</v>
      </c>
      <c r="H36" s="43">
        <f t="shared" si="0"/>
        <v>2673.5</v>
      </c>
      <c r="I36" s="43">
        <f t="shared" si="0"/>
        <v>2234.5</v>
      </c>
    </row>
    <row r="37" spans="1:9" ht="15.75">
      <c r="A37" s="41" t="s">
        <v>47</v>
      </c>
      <c r="B37" s="42">
        <v>50</v>
      </c>
      <c r="C37" s="41">
        <v>10.7</v>
      </c>
      <c r="D37" s="41">
        <v>547.1</v>
      </c>
      <c r="E37" s="41">
        <v>65</v>
      </c>
      <c r="F37" s="43">
        <v>35</v>
      </c>
      <c r="G37" s="43"/>
      <c r="H37" s="43"/>
      <c r="I37" s="43">
        <v>30</v>
      </c>
    </row>
    <row r="38" spans="1:9" ht="15.75">
      <c r="A38" s="41" t="s">
        <v>48</v>
      </c>
      <c r="B38" s="42"/>
      <c r="C38" s="41"/>
      <c r="D38" s="41"/>
      <c r="E38" s="41"/>
      <c r="F38" s="41"/>
      <c r="G38" s="41"/>
      <c r="H38" s="41"/>
      <c r="I38" s="41"/>
    </row>
    <row r="39" spans="1:9" ht="31.5">
      <c r="A39" s="41" t="s">
        <v>49</v>
      </c>
      <c r="B39" s="42">
        <v>51</v>
      </c>
      <c r="C39" s="41"/>
      <c r="D39" s="41"/>
      <c r="E39" s="41"/>
      <c r="F39" s="41"/>
      <c r="G39" s="41"/>
      <c r="H39" s="41"/>
      <c r="I39" s="41"/>
    </row>
    <row r="40" spans="1:9" ht="15.75">
      <c r="A40" s="41" t="s">
        <v>50</v>
      </c>
      <c r="B40" s="42">
        <v>52</v>
      </c>
      <c r="C40" s="41"/>
      <c r="D40" s="41"/>
      <c r="E40" s="41"/>
      <c r="F40" s="41"/>
      <c r="G40" s="41"/>
      <c r="H40" s="41"/>
      <c r="I40" s="41"/>
    </row>
    <row r="41" spans="1:9" ht="47.25">
      <c r="A41" s="41" t="s">
        <v>51</v>
      </c>
      <c r="B41" s="42">
        <v>53</v>
      </c>
      <c r="C41" s="41">
        <v>10.7</v>
      </c>
      <c r="D41" s="41">
        <v>547.1</v>
      </c>
      <c r="E41" s="41">
        <v>65</v>
      </c>
      <c r="F41" s="43">
        <v>35</v>
      </c>
      <c r="G41" s="43"/>
      <c r="H41" s="43"/>
      <c r="I41" s="43">
        <v>30</v>
      </c>
    </row>
    <row r="42" spans="1:9" ht="15.75">
      <c r="A42" s="41" t="s">
        <v>52</v>
      </c>
      <c r="B42" s="42">
        <v>60</v>
      </c>
      <c r="C42" s="41"/>
      <c r="D42" s="41"/>
      <c r="E42" s="41"/>
      <c r="F42" s="41"/>
      <c r="G42" s="41"/>
      <c r="H42" s="41"/>
      <c r="I42" s="41"/>
    </row>
    <row r="43" spans="1:9" ht="15.75">
      <c r="A43" s="41" t="s">
        <v>53</v>
      </c>
      <c r="B43" s="42">
        <v>70</v>
      </c>
      <c r="C43" s="41"/>
      <c r="D43" s="41"/>
      <c r="E43" s="41"/>
      <c r="F43" s="41"/>
      <c r="G43" s="41"/>
      <c r="H43" s="41"/>
      <c r="I43" s="41"/>
    </row>
    <row r="44" spans="1:9" ht="15.75">
      <c r="A44" s="41" t="s">
        <v>54</v>
      </c>
      <c r="B44" s="42">
        <v>80</v>
      </c>
      <c r="C44" s="41">
        <v>856.2</v>
      </c>
      <c r="D44" s="41">
        <v>662.3</v>
      </c>
      <c r="E44" s="41"/>
      <c r="F44" s="41"/>
      <c r="G44" s="41"/>
      <c r="H44" s="41"/>
      <c r="I44" s="41"/>
    </row>
    <row r="45" spans="1:9" ht="15.75">
      <c r="A45" s="41" t="s">
        <v>55</v>
      </c>
      <c r="B45" s="42"/>
      <c r="C45" s="41"/>
      <c r="D45" s="41"/>
      <c r="E45" s="41"/>
      <c r="F45" s="41"/>
      <c r="G45" s="41"/>
      <c r="H45" s="41"/>
      <c r="I45" s="41"/>
    </row>
    <row r="46" spans="1:9" ht="31.5">
      <c r="A46" s="41" t="s">
        <v>56</v>
      </c>
      <c r="B46" s="42">
        <v>81</v>
      </c>
      <c r="C46" s="41"/>
      <c r="D46" s="41"/>
      <c r="E46" s="41"/>
      <c r="F46" s="41"/>
      <c r="G46" s="41"/>
      <c r="H46" s="41"/>
      <c r="I46" s="41"/>
    </row>
    <row r="47" spans="1:9" ht="31.5">
      <c r="A47" s="41" t="s">
        <v>57</v>
      </c>
      <c r="B47" s="42">
        <v>82</v>
      </c>
      <c r="C47" s="41">
        <v>856.2</v>
      </c>
      <c r="D47" s="41">
        <v>662.3</v>
      </c>
      <c r="E47" s="41"/>
      <c r="F47" s="41"/>
      <c r="G47" s="41"/>
      <c r="H47" s="41"/>
      <c r="I47" s="41"/>
    </row>
    <row r="48" spans="1:9" ht="15.75">
      <c r="A48" s="45" t="s">
        <v>58</v>
      </c>
      <c r="B48" s="46">
        <v>90</v>
      </c>
      <c r="C48" s="45">
        <f t="shared" ref="C48:I48" si="1">C36+C37+C44</f>
        <v>7464.3999999999987</v>
      </c>
      <c r="D48" s="45">
        <f t="shared" si="1"/>
        <v>4132</v>
      </c>
      <c r="E48" s="45">
        <f t="shared" si="1"/>
        <v>7923</v>
      </c>
      <c r="F48" s="47">
        <f t="shared" si="1"/>
        <v>1342</v>
      </c>
      <c r="G48" s="47">
        <f t="shared" si="1"/>
        <v>1643</v>
      </c>
      <c r="H48" s="47">
        <f t="shared" si="1"/>
        <v>2673.5</v>
      </c>
      <c r="I48" s="47">
        <f t="shared" si="1"/>
        <v>2264.5</v>
      </c>
    </row>
    <row r="49" spans="1:9" ht="15.75">
      <c r="A49" s="45" t="s">
        <v>59</v>
      </c>
      <c r="B49" s="42"/>
      <c r="C49" s="41"/>
      <c r="D49" s="41"/>
      <c r="E49" s="41"/>
      <c r="F49" s="41"/>
      <c r="G49" s="41"/>
      <c r="H49" s="41"/>
      <c r="I49" s="41"/>
    </row>
    <row r="50" spans="1:9" ht="47.25">
      <c r="A50" s="41" t="s">
        <v>60</v>
      </c>
      <c r="B50" s="42">
        <v>100</v>
      </c>
      <c r="C50" s="41">
        <v>6372.8</v>
      </c>
      <c r="D50" s="41">
        <v>3128.2</v>
      </c>
      <c r="E50" s="41">
        <f>F50+G50+H50+I50</f>
        <v>5105.1570000000002</v>
      </c>
      <c r="F50" s="41">
        <f>14.892+24+300+125.3+501.15+110.29+5+192</f>
        <v>1272.6320000000001</v>
      </c>
      <c r="G50" s="41">
        <f>11.68+24+300+118.59+501.15+110.29+196</f>
        <v>1261.71</v>
      </c>
      <c r="H50" s="41">
        <f>8.906+24+300+109.93+501.15+110.29+240</f>
        <v>1294.2760000000001</v>
      </c>
      <c r="I50" s="41">
        <f>14.162+24+300+127.287+501.15+110.29+199.65</f>
        <v>1276.539</v>
      </c>
    </row>
    <row r="51" spans="1:9" ht="15.75">
      <c r="A51" s="41" t="s">
        <v>61</v>
      </c>
      <c r="B51" s="42">
        <v>110</v>
      </c>
      <c r="C51" s="41">
        <v>1562</v>
      </c>
      <c r="D51" s="41">
        <v>937</v>
      </c>
      <c r="E51" s="41">
        <f>F51+G51+H51+I51</f>
        <v>1515.36</v>
      </c>
      <c r="F51" s="41">
        <f>309.2+1.44+68.2</f>
        <v>378.84</v>
      </c>
      <c r="G51" s="41">
        <f>309.2+1.44+68.2</f>
        <v>378.84</v>
      </c>
      <c r="H51" s="41">
        <f>309.2+1.44+68.2</f>
        <v>378.84</v>
      </c>
      <c r="I51" s="41">
        <f>309.2+1.44+68.2</f>
        <v>378.84</v>
      </c>
    </row>
    <row r="52" spans="1:9">
      <c r="A52" s="48" t="s">
        <v>62</v>
      </c>
      <c r="B52" s="49">
        <v>120</v>
      </c>
      <c r="C52" s="48"/>
      <c r="D52" s="48"/>
      <c r="E52" s="48"/>
      <c r="F52" s="48"/>
      <c r="G52" s="48"/>
      <c r="H52" s="48"/>
      <c r="I52" s="48"/>
    </row>
    <row r="53" spans="1:9">
      <c r="A53" s="48"/>
      <c r="B53" s="49"/>
      <c r="C53" s="48"/>
      <c r="D53" s="48"/>
      <c r="E53" s="48"/>
      <c r="F53" s="48"/>
      <c r="G53" s="48"/>
      <c r="H53" s="48"/>
      <c r="I53" s="48"/>
    </row>
    <row r="54" spans="1:9" ht="15.75">
      <c r="A54" s="41" t="s">
        <v>63</v>
      </c>
      <c r="B54" s="42">
        <v>130</v>
      </c>
      <c r="C54" s="41"/>
      <c r="D54" s="41"/>
      <c r="E54" s="41"/>
      <c r="F54" s="41"/>
      <c r="G54" s="41"/>
      <c r="H54" s="41"/>
      <c r="I54" s="41"/>
    </row>
    <row r="55" spans="1:9" ht="15.75">
      <c r="A55" s="41" t="s">
        <v>64</v>
      </c>
      <c r="B55" s="42">
        <v>140</v>
      </c>
      <c r="C55" s="41"/>
      <c r="D55" s="41"/>
      <c r="E55" s="41"/>
      <c r="F55" s="41"/>
      <c r="G55" s="41"/>
      <c r="H55" s="41"/>
      <c r="I55" s="41"/>
    </row>
    <row r="56" spans="1:9" ht="15.75">
      <c r="A56" s="41" t="s">
        <v>65</v>
      </c>
      <c r="B56" s="42">
        <v>150</v>
      </c>
      <c r="C56" s="41"/>
      <c r="D56" s="41"/>
      <c r="E56" s="41"/>
      <c r="F56" s="41"/>
      <c r="G56" s="41"/>
      <c r="H56" s="41"/>
      <c r="I56" s="41"/>
    </row>
    <row r="57" spans="1:9" ht="15.75">
      <c r="A57" s="41" t="s">
        <v>66</v>
      </c>
      <c r="B57" s="42">
        <v>160</v>
      </c>
      <c r="C57" s="41"/>
      <c r="D57" s="41"/>
      <c r="E57" s="41"/>
      <c r="F57" s="41"/>
      <c r="G57" s="41"/>
      <c r="H57" s="41"/>
      <c r="I57" s="41"/>
    </row>
    <row r="58" spans="1:9" ht="15.75">
      <c r="A58" s="45" t="s">
        <v>67</v>
      </c>
      <c r="B58" s="46">
        <v>170</v>
      </c>
      <c r="C58" s="45">
        <f t="shared" ref="C58:I58" si="2">C50+C51+C54</f>
        <v>7934.8</v>
      </c>
      <c r="D58" s="45">
        <f t="shared" si="2"/>
        <v>4065.2</v>
      </c>
      <c r="E58" s="45">
        <f t="shared" si="2"/>
        <v>6620.5169999999998</v>
      </c>
      <c r="F58" s="45">
        <f t="shared" si="2"/>
        <v>1651.472</v>
      </c>
      <c r="G58" s="45">
        <f t="shared" si="2"/>
        <v>1640.55</v>
      </c>
      <c r="H58" s="45">
        <f t="shared" si="2"/>
        <v>1673.116</v>
      </c>
      <c r="I58" s="45">
        <f t="shared" si="2"/>
        <v>1655.3789999999999</v>
      </c>
    </row>
    <row r="59" spans="1:9">
      <c r="A59" s="50" t="s">
        <v>68</v>
      </c>
      <c r="B59" s="49"/>
      <c r="C59" s="48"/>
      <c r="D59" s="48"/>
      <c r="E59" s="48"/>
      <c r="F59" s="48"/>
      <c r="G59" s="48"/>
      <c r="H59" s="48"/>
      <c r="I59" s="48"/>
    </row>
    <row r="60" spans="1:9" ht="15" customHeight="1">
      <c r="A60" s="50"/>
      <c r="B60" s="49"/>
      <c r="C60" s="48"/>
      <c r="D60" s="48"/>
      <c r="E60" s="48"/>
      <c r="F60" s="48"/>
      <c r="G60" s="48"/>
      <c r="H60" s="48"/>
      <c r="I60" s="48"/>
    </row>
    <row r="61" spans="1:9" ht="15" customHeight="1">
      <c r="A61" s="50"/>
      <c r="B61" s="49"/>
      <c r="C61" s="48"/>
      <c r="D61" s="48"/>
      <c r="E61" s="48"/>
      <c r="F61" s="48"/>
      <c r="G61" s="48"/>
      <c r="H61" s="48"/>
      <c r="I61" s="48"/>
    </row>
    <row r="62" spans="1:9" ht="15.75">
      <c r="A62" s="41" t="s">
        <v>69</v>
      </c>
      <c r="B62" s="42">
        <v>180</v>
      </c>
      <c r="C62" s="41">
        <f>(C36-C50)</f>
        <v>224.69999999999891</v>
      </c>
      <c r="D62" s="41">
        <f t="shared" ref="D62:I62" si="3">(D36-D50)</f>
        <v>-205.59999999999991</v>
      </c>
      <c r="E62" s="41">
        <f t="shared" si="3"/>
        <v>2752.8429999999998</v>
      </c>
      <c r="F62" s="43">
        <f t="shared" si="3"/>
        <v>34.367999999999938</v>
      </c>
      <c r="G62" s="43">
        <f t="shared" si="3"/>
        <v>381.28999999999996</v>
      </c>
      <c r="H62" s="43">
        <f t="shared" si="3"/>
        <v>1379.2239999999999</v>
      </c>
      <c r="I62" s="43">
        <f t="shared" si="3"/>
        <v>957.96100000000001</v>
      </c>
    </row>
    <row r="63" spans="1:9" ht="15.75">
      <c r="A63" s="41" t="s">
        <v>70</v>
      </c>
      <c r="B63" s="42">
        <v>181</v>
      </c>
      <c r="C63" s="41">
        <v>224.7</v>
      </c>
      <c r="D63" s="41"/>
      <c r="E63" s="41">
        <v>2752.8429999999998</v>
      </c>
      <c r="F63" s="43">
        <v>34.368000000000002</v>
      </c>
      <c r="G63" s="43">
        <v>381.29</v>
      </c>
      <c r="H63" s="43">
        <v>1379.2</v>
      </c>
      <c r="I63" s="43">
        <v>957.96100000000001</v>
      </c>
    </row>
    <row r="64" spans="1:9" ht="15.75">
      <c r="A64" s="41" t="s">
        <v>71</v>
      </c>
      <c r="B64" s="42">
        <v>182</v>
      </c>
      <c r="C64" s="41"/>
      <c r="D64" s="41">
        <v>205.6</v>
      </c>
      <c r="E64" s="41"/>
      <c r="F64" s="41"/>
      <c r="G64" s="41"/>
      <c r="H64" s="41"/>
      <c r="I64" s="41"/>
    </row>
    <row r="65" spans="1:9" ht="31.5">
      <c r="A65" s="41" t="s">
        <v>72</v>
      </c>
      <c r="B65" s="42">
        <v>190</v>
      </c>
      <c r="C65" s="41">
        <f>(C36+C37-C50-C51-C54)</f>
        <v>-1326.6000000000013</v>
      </c>
      <c r="D65" s="41">
        <f t="shared" ref="D65:I65" si="4">(D36+D37-D50-D51-D54)</f>
        <v>-595.5</v>
      </c>
      <c r="E65" s="41">
        <f t="shared" si="4"/>
        <v>1302.4829999999999</v>
      </c>
      <c r="F65" s="41">
        <f t="shared" si="4"/>
        <v>-309.47200000000004</v>
      </c>
      <c r="G65" s="41">
        <f t="shared" si="4"/>
        <v>2.4499999999999886</v>
      </c>
      <c r="H65" s="41">
        <f t="shared" si="4"/>
        <v>1000.384</v>
      </c>
      <c r="I65" s="41">
        <f t="shared" si="4"/>
        <v>609.12100000000009</v>
      </c>
    </row>
    <row r="66" spans="1:9" ht="15.75">
      <c r="A66" s="41" t="s">
        <v>73</v>
      </c>
      <c r="B66" s="42">
        <v>191</v>
      </c>
      <c r="C66" s="41"/>
      <c r="D66" s="41"/>
      <c r="E66" s="41">
        <v>1302.4829999999999</v>
      </c>
      <c r="F66" s="41"/>
      <c r="G66" s="41">
        <v>2.4500000000000002</v>
      </c>
      <c r="H66" s="41">
        <v>1000.4</v>
      </c>
      <c r="I66" s="41">
        <v>609.12099999999998</v>
      </c>
    </row>
    <row r="67" spans="1:9" ht="15.75">
      <c r="A67" s="41" t="s">
        <v>74</v>
      </c>
      <c r="B67" s="42">
        <v>192</v>
      </c>
      <c r="C67" s="41">
        <v>1326.6</v>
      </c>
      <c r="D67" s="41">
        <v>595.5</v>
      </c>
      <c r="E67" s="41"/>
      <c r="F67" s="41">
        <v>309.47199999999998</v>
      </c>
      <c r="G67" s="41"/>
      <c r="H67" s="41"/>
      <c r="I67" s="41"/>
    </row>
    <row r="68" spans="1:9" ht="47.25">
      <c r="A68" s="41" t="s">
        <v>75</v>
      </c>
      <c r="B68" s="42">
        <v>200</v>
      </c>
      <c r="C68" s="41">
        <f>C44-1326.6</f>
        <v>-470.39999999999986</v>
      </c>
      <c r="D68" s="41">
        <f>D44-595.5</f>
        <v>66.799999999999955</v>
      </c>
      <c r="E68" s="41">
        <f>E65-E44</f>
        <v>1302.4829999999999</v>
      </c>
      <c r="F68" s="41">
        <f>F65-F44</f>
        <v>-309.47200000000004</v>
      </c>
      <c r="G68" s="41">
        <f>G65-G44</f>
        <v>2.4499999999999886</v>
      </c>
      <c r="H68" s="41">
        <f>H65-H44</f>
        <v>1000.384</v>
      </c>
      <c r="I68" s="41">
        <f>I65-I44</f>
        <v>609.12100000000009</v>
      </c>
    </row>
    <row r="69" spans="1:9" ht="15.75">
      <c r="A69" s="41" t="s">
        <v>70</v>
      </c>
      <c r="B69" s="42">
        <v>201</v>
      </c>
      <c r="C69" s="41"/>
      <c r="D69" s="41">
        <v>66.8</v>
      </c>
      <c r="E69" s="41">
        <v>1302.4829999999999</v>
      </c>
      <c r="F69" s="41"/>
      <c r="G69" s="41">
        <v>2.4500000000000002</v>
      </c>
      <c r="H69" s="41">
        <v>1000.4</v>
      </c>
      <c r="I69" s="41">
        <v>609.12099999999998</v>
      </c>
    </row>
    <row r="70" spans="1:9" ht="15.75">
      <c r="A70" s="41" t="s">
        <v>71</v>
      </c>
      <c r="B70" s="42">
        <v>202</v>
      </c>
      <c r="C70" s="41">
        <v>470.4</v>
      </c>
      <c r="D70" s="41"/>
      <c r="E70" s="41"/>
      <c r="F70" s="41">
        <v>309.47199999999998</v>
      </c>
      <c r="G70" s="41"/>
      <c r="H70" s="41"/>
      <c r="I70" s="41"/>
    </row>
    <row r="71" spans="1:9" ht="15.75">
      <c r="A71" s="41" t="s">
        <v>76</v>
      </c>
      <c r="B71" s="42">
        <v>210</v>
      </c>
      <c r="C71" s="41"/>
      <c r="D71" s="41"/>
      <c r="E71" s="41"/>
      <c r="F71" s="41"/>
      <c r="G71" s="41"/>
      <c r="H71" s="41"/>
      <c r="I71" s="41"/>
    </row>
    <row r="72" spans="1:9" ht="15.75">
      <c r="A72" s="41" t="s">
        <v>77</v>
      </c>
      <c r="B72" s="42">
        <v>220</v>
      </c>
      <c r="C72" s="41"/>
      <c r="D72" s="41"/>
      <c r="E72" s="41"/>
      <c r="F72" s="41"/>
      <c r="G72" s="41"/>
      <c r="H72" s="41"/>
      <c r="I72" s="41"/>
    </row>
    <row r="73" spans="1:9" ht="15.75">
      <c r="A73" s="41" t="s">
        <v>73</v>
      </c>
      <c r="B73" s="42">
        <v>221</v>
      </c>
      <c r="C73" s="41"/>
      <c r="D73" s="41"/>
      <c r="E73" s="41"/>
      <c r="F73" s="41"/>
      <c r="G73" s="41"/>
      <c r="H73" s="41"/>
      <c r="I73" s="41"/>
    </row>
    <row r="74" spans="1:9" ht="15.75">
      <c r="A74" s="41" t="s">
        <v>74</v>
      </c>
      <c r="B74" s="42">
        <v>222</v>
      </c>
      <c r="C74" s="41"/>
      <c r="D74" s="41"/>
      <c r="E74" s="41"/>
      <c r="F74" s="41"/>
      <c r="G74" s="41"/>
      <c r="H74" s="41"/>
      <c r="I74" s="41"/>
    </row>
    <row r="75" spans="1:9" ht="31.5">
      <c r="A75" s="41" t="s">
        <v>78</v>
      </c>
      <c r="B75" s="42">
        <v>230</v>
      </c>
      <c r="C75" s="41"/>
      <c r="D75" s="41"/>
      <c r="E75" s="41"/>
      <c r="F75" s="41"/>
      <c r="G75" s="41"/>
      <c r="H75" s="41"/>
      <c r="I75" s="41"/>
    </row>
    <row r="76" spans="1:9" ht="15.75">
      <c r="A76" s="51"/>
      <c r="B76" s="52"/>
      <c r="C76" s="52"/>
      <c r="D76" s="52"/>
      <c r="E76" s="52"/>
      <c r="F76" s="52"/>
      <c r="G76" s="52"/>
      <c r="H76" s="52"/>
      <c r="I76" s="53"/>
    </row>
    <row r="77" spans="1:9" ht="15.75">
      <c r="A77" s="54" t="s">
        <v>79</v>
      </c>
      <c r="B77" s="55"/>
      <c r="C77" s="55"/>
      <c r="D77" s="55"/>
      <c r="E77" s="55"/>
      <c r="F77" s="55"/>
      <c r="G77" s="55"/>
      <c r="H77" s="55"/>
      <c r="I77" s="56"/>
    </row>
    <row r="78" spans="1:9" ht="15.75" customHeight="1">
      <c r="A78" s="57"/>
      <c r="B78" s="58"/>
      <c r="C78" s="58"/>
      <c r="D78" s="58"/>
      <c r="E78" s="58"/>
      <c r="F78" s="58"/>
      <c r="G78" s="58"/>
      <c r="H78" s="58"/>
      <c r="I78" s="59"/>
    </row>
    <row r="79" spans="1:9" ht="15.75">
      <c r="A79" s="41" t="s">
        <v>80</v>
      </c>
      <c r="B79" s="42">
        <v>240</v>
      </c>
      <c r="C79" s="41">
        <f>C58-C80-C81-C82-C83</f>
        <v>3670.35</v>
      </c>
      <c r="D79" s="43">
        <f>D58-D80-D81-D82-D83</f>
        <v>1170.7999999999997</v>
      </c>
      <c r="E79" s="41">
        <f>E84-E80-E81-E82-E83</f>
        <v>1867.5170000000003</v>
      </c>
      <c r="F79" s="41">
        <f>F84-F80-F81-F82-F83</f>
        <v>463.22200000000009</v>
      </c>
      <c r="G79" s="41">
        <f>G84-G80-G81-G82-G83</f>
        <v>452.30000000000007</v>
      </c>
      <c r="H79" s="41">
        <f>H84-H80-H81-H82-H83</f>
        <v>484.85</v>
      </c>
      <c r="I79" s="41">
        <f>I84-I80-I81-I82-I83</f>
        <v>467.13000000000022</v>
      </c>
    </row>
    <row r="80" spans="1:9" ht="15.75">
      <c r="A80" s="41" t="s">
        <v>81</v>
      </c>
      <c r="B80" s="42">
        <v>250</v>
      </c>
      <c r="C80" s="41">
        <v>2819.96</v>
      </c>
      <c r="D80" s="43">
        <v>1895.3</v>
      </c>
      <c r="E80" s="41">
        <f>F80+G80+H80+I80</f>
        <v>3241.2</v>
      </c>
      <c r="F80" s="41">
        <v>810.3</v>
      </c>
      <c r="G80" s="41">
        <v>810.3</v>
      </c>
      <c r="H80" s="41">
        <v>810.3</v>
      </c>
      <c r="I80" s="41">
        <v>810.3</v>
      </c>
    </row>
    <row r="81" spans="1:9" ht="31.5">
      <c r="A81" s="41" t="s">
        <v>82</v>
      </c>
      <c r="B81" s="42">
        <v>260</v>
      </c>
      <c r="C81" s="41">
        <v>601.41999999999996</v>
      </c>
      <c r="D81" s="43">
        <v>400.1</v>
      </c>
      <c r="E81" s="41">
        <f>F81+G81+H81+I81</f>
        <v>713.2</v>
      </c>
      <c r="F81" s="41">
        <v>178.3</v>
      </c>
      <c r="G81" s="41">
        <v>178.3</v>
      </c>
      <c r="H81" s="41">
        <v>178.3</v>
      </c>
      <c r="I81" s="41">
        <v>178.3</v>
      </c>
    </row>
    <row r="82" spans="1:9" ht="15.75">
      <c r="A82" s="41" t="s">
        <v>83</v>
      </c>
      <c r="B82" s="42">
        <v>270</v>
      </c>
      <c r="C82" s="41">
        <v>843.07</v>
      </c>
      <c r="D82" s="43">
        <v>599</v>
      </c>
      <c r="E82" s="41">
        <v>798.6</v>
      </c>
      <c r="F82" s="41">
        <v>199.65</v>
      </c>
      <c r="G82" s="41">
        <v>199.65</v>
      </c>
      <c r="H82" s="41">
        <v>199.65</v>
      </c>
      <c r="I82" s="41">
        <v>199.65</v>
      </c>
    </row>
    <row r="83" spans="1:9" ht="15.75">
      <c r="A83" s="41" t="s">
        <v>84</v>
      </c>
      <c r="B83" s="42">
        <v>280</v>
      </c>
      <c r="C83" s="41"/>
      <c r="D83" s="41"/>
      <c r="E83" s="41"/>
      <c r="F83" s="41"/>
      <c r="G83" s="41"/>
      <c r="H83" s="41"/>
      <c r="I83" s="41"/>
    </row>
    <row r="84" spans="1:9">
      <c r="A84" s="48" t="s">
        <v>85</v>
      </c>
      <c r="B84" s="49">
        <v>290</v>
      </c>
      <c r="C84" s="48">
        <f>C79+C80+C81+C82+C83</f>
        <v>7934.7999999999993</v>
      </c>
      <c r="D84" s="48">
        <f>D79+D80+D81+D82+D83</f>
        <v>4065.1999999999994</v>
      </c>
      <c r="E84" s="48">
        <v>6620.5169999999998</v>
      </c>
      <c r="F84" s="48">
        <v>1651.472</v>
      </c>
      <c r="G84" s="48">
        <v>1640.55</v>
      </c>
      <c r="H84" s="48">
        <v>1673.1</v>
      </c>
      <c r="I84" s="48">
        <v>1655.38</v>
      </c>
    </row>
    <row r="85" spans="1:9">
      <c r="A85" s="48"/>
      <c r="B85" s="49"/>
      <c r="C85" s="48"/>
      <c r="D85" s="48"/>
      <c r="E85" s="48"/>
      <c r="F85" s="48"/>
      <c r="G85" s="48"/>
      <c r="H85" s="48"/>
      <c r="I85" s="48"/>
    </row>
    <row r="86" spans="1:9">
      <c r="A86" s="48"/>
      <c r="B86" s="49"/>
      <c r="C86" s="48"/>
      <c r="D86" s="48"/>
      <c r="E86" s="48"/>
      <c r="F86" s="48"/>
      <c r="G86" s="48"/>
      <c r="H86" s="48"/>
      <c r="I86" s="48"/>
    </row>
    <row r="87" spans="1:9" ht="15.75">
      <c r="A87" s="51"/>
      <c r="B87" s="52"/>
      <c r="C87" s="52"/>
      <c r="D87" s="52"/>
      <c r="E87" s="52"/>
      <c r="F87" s="52"/>
      <c r="G87" s="52"/>
      <c r="H87" s="52"/>
      <c r="I87" s="53"/>
    </row>
    <row r="88" spans="1:9" ht="15.75">
      <c r="A88" s="57" t="s">
        <v>86</v>
      </c>
      <c r="B88" s="58"/>
      <c r="C88" s="58"/>
      <c r="D88" s="58"/>
      <c r="E88" s="58"/>
      <c r="F88" s="58"/>
      <c r="G88" s="58"/>
      <c r="H88" s="58"/>
      <c r="I88" s="59"/>
    </row>
    <row r="89" spans="1:9" ht="63">
      <c r="A89" s="45" t="s">
        <v>87</v>
      </c>
      <c r="B89" s="46">
        <v>300</v>
      </c>
      <c r="C89" s="45">
        <f t="shared" ref="C89:I89" si="5">C91+C93</f>
        <v>29.9</v>
      </c>
      <c r="D89" s="45">
        <f t="shared" si="5"/>
        <v>9.6999999999999993</v>
      </c>
      <c r="E89" s="45">
        <f t="shared" si="5"/>
        <v>313.60000000000002</v>
      </c>
      <c r="F89" s="45">
        <f t="shared" si="5"/>
        <v>78.400000000000006</v>
      </c>
      <c r="G89" s="45">
        <f t="shared" si="5"/>
        <v>78.400000000000006</v>
      </c>
      <c r="H89" s="45">
        <f t="shared" si="5"/>
        <v>78.400000000000006</v>
      </c>
      <c r="I89" s="45">
        <f t="shared" si="5"/>
        <v>78.400000000000006</v>
      </c>
    </row>
    <row r="90" spans="1:9" ht="15.75">
      <c r="A90" s="41" t="s">
        <v>88</v>
      </c>
      <c r="B90" s="42">
        <v>301</v>
      </c>
      <c r="C90" s="41"/>
      <c r="D90" s="41"/>
      <c r="E90" s="41"/>
      <c r="F90" s="41"/>
      <c r="G90" s="41"/>
      <c r="H90" s="41"/>
      <c r="I90" s="41"/>
    </row>
    <row r="91" spans="1:9" ht="47.25">
      <c r="A91" s="41" t="s">
        <v>89</v>
      </c>
      <c r="B91" s="42">
        <v>302</v>
      </c>
      <c r="C91" s="41">
        <v>0</v>
      </c>
      <c r="D91" s="41">
        <v>0.7</v>
      </c>
      <c r="E91" s="41">
        <v>300</v>
      </c>
      <c r="F91" s="41">
        <v>75</v>
      </c>
      <c r="G91" s="41">
        <v>75</v>
      </c>
      <c r="H91" s="41">
        <v>75</v>
      </c>
      <c r="I91" s="41">
        <v>75</v>
      </c>
    </row>
    <row r="92" spans="1:9" ht="47.25">
      <c r="A92" s="41" t="s">
        <v>90</v>
      </c>
      <c r="B92" s="42">
        <v>303</v>
      </c>
      <c r="C92" s="41"/>
      <c r="D92" s="41"/>
      <c r="E92" s="41"/>
      <c r="F92" s="41"/>
      <c r="G92" s="41"/>
      <c r="H92" s="41"/>
      <c r="I92" s="41"/>
    </row>
    <row r="93" spans="1:9" ht="31.5">
      <c r="A93" s="41" t="s">
        <v>91</v>
      </c>
      <c r="B93" s="42">
        <v>304</v>
      </c>
      <c r="C93" s="41">
        <f>C94+C95</f>
        <v>29.9</v>
      </c>
      <c r="D93" s="41">
        <f>D94+D95</f>
        <v>9</v>
      </c>
      <c r="E93" s="41">
        <v>13.6</v>
      </c>
      <c r="F93" s="41">
        <v>3.4</v>
      </c>
      <c r="G93" s="41">
        <v>3.4</v>
      </c>
      <c r="H93" s="41">
        <v>3.4</v>
      </c>
      <c r="I93" s="41">
        <v>3.4</v>
      </c>
    </row>
    <row r="94" spans="1:9" ht="51.75" customHeight="1">
      <c r="A94" s="41" t="s">
        <v>92</v>
      </c>
      <c r="B94" s="42" t="s">
        <v>93</v>
      </c>
      <c r="C94" s="41"/>
      <c r="D94" s="41"/>
      <c r="E94" s="41"/>
      <c r="F94" s="41"/>
      <c r="G94" s="41"/>
      <c r="H94" s="41"/>
      <c r="I94" s="41"/>
    </row>
    <row r="95" spans="1:9" ht="15.75">
      <c r="A95" s="41" t="s">
        <v>94</v>
      </c>
      <c r="B95" s="42" t="s">
        <v>95</v>
      </c>
      <c r="C95" s="41">
        <f>C96+C97</f>
        <v>29.9</v>
      </c>
      <c r="D95" s="41">
        <f>D96+D97</f>
        <v>9</v>
      </c>
      <c r="E95" s="41">
        <v>13.6</v>
      </c>
      <c r="F95" s="41">
        <v>3.4</v>
      </c>
      <c r="G95" s="41">
        <v>3.4</v>
      </c>
      <c r="H95" s="41">
        <v>3.4</v>
      </c>
      <c r="I95" s="41">
        <v>3.4</v>
      </c>
    </row>
    <row r="96" spans="1:9" ht="15.75">
      <c r="A96" s="41" t="s">
        <v>96</v>
      </c>
      <c r="B96" s="42"/>
      <c r="C96" s="41">
        <v>14</v>
      </c>
      <c r="D96" s="41"/>
      <c r="E96" s="41"/>
      <c r="F96" s="41"/>
      <c r="G96" s="41"/>
      <c r="H96" s="41"/>
      <c r="I96" s="41"/>
    </row>
    <row r="97" spans="1:9" ht="15.75">
      <c r="A97" s="41" t="s">
        <v>97</v>
      </c>
      <c r="B97" s="42"/>
      <c r="C97" s="41">
        <v>15.9</v>
      </c>
      <c r="D97" s="41">
        <v>9</v>
      </c>
      <c r="E97" s="41">
        <v>13.6</v>
      </c>
      <c r="F97" s="41">
        <v>3.4</v>
      </c>
      <c r="G97" s="41">
        <v>3.4</v>
      </c>
      <c r="H97" s="41">
        <v>3.4</v>
      </c>
      <c r="I97" s="41">
        <v>3.4</v>
      </c>
    </row>
    <row r="98" spans="1:9" ht="47.25">
      <c r="A98" s="45" t="s">
        <v>98</v>
      </c>
      <c r="B98" s="46">
        <v>310</v>
      </c>
      <c r="C98" s="41"/>
      <c r="D98" s="41"/>
      <c r="E98" s="41"/>
      <c r="F98" s="41"/>
      <c r="G98" s="41"/>
      <c r="H98" s="41"/>
      <c r="I98" s="41"/>
    </row>
    <row r="99" spans="1:9" ht="78.75">
      <c r="A99" s="41" t="s">
        <v>99</v>
      </c>
      <c r="B99" s="42"/>
      <c r="C99" s="41"/>
      <c r="D99" s="41"/>
      <c r="E99" s="41"/>
      <c r="F99" s="41"/>
      <c r="G99" s="41"/>
      <c r="H99" s="41"/>
      <c r="I99" s="41"/>
    </row>
    <row r="100" spans="1:9" ht="31.5">
      <c r="A100" s="41" t="s">
        <v>100</v>
      </c>
      <c r="B100" s="42">
        <v>312</v>
      </c>
      <c r="C100" s="41"/>
      <c r="D100" s="41"/>
      <c r="E100" s="41"/>
      <c r="F100" s="41"/>
      <c r="G100" s="41"/>
      <c r="H100" s="41"/>
      <c r="I100" s="41"/>
    </row>
    <row r="101" spans="1:9" ht="15.75">
      <c r="A101" s="41" t="s">
        <v>101</v>
      </c>
      <c r="B101" s="42">
        <v>313</v>
      </c>
      <c r="C101" s="41"/>
      <c r="D101" s="41"/>
      <c r="E101" s="41"/>
      <c r="F101" s="41"/>
      <c r="G101" s="41"/>
      <c r="H101" s="41"/>
      <c r="I101" s="41"/>
    </row>
    <row r="102" spans="1:9" ht="47.25">
      <c r="A102" s="45" t="s">
        <v>102</v>
      </c>
      <c r="B102" s="46">
        <v>320</v>
      </c>
      <c r="C102" s="45">
        <v>601.41999999999996</v>
      </c>
      <c r="D102" s="45">
        <v>400.1</v>
      </c>
      <c r="E102" s="45">
        <f>F102+G102+H102+I102</f>
        <v>713.2</v>
      </c>
      <c r="F102" s="41">
        <v>178.3</v>
      </c>
      <c r="G102" s="41">
        <v>178.3</v>
      </c>
      <c r="H102" s="41">
        <v>178.3</v>
      </c>
      <c r="I102" s="41">
        <v>178.3</v>
      </c>
    </row>
    <row r="103" spans="1:9" ht="15" customHeight="1">
      <c r="A103" s="48" t="s">
        <v>103</v>
      </c>
      <c r="B103" s="49">
        <v>321</v>
      </c>
      <c r="C103" s="48">
        <v>601.41999999999996</v>
      </c>
      <c r="D103" s="48">
        <v>400.1</v>
      </c>
      <c r="E103" s="48">
        <v>713.2</v>
      </c>
      <c r="F103" s="41"/>
      <c r="G103" s="41"/>
      <c r="H103" s="41"/>
      <c r="I103" s="41"/>
    </row>
    <row r="104" spans="1:9" ht="97.5" customHeight="1">
      <c r="A104" s="48"/>
      <c r="B104" s="49"/>
      <c r="C104" s="48"/>
      <c r="D104" s="48"/>
      <c r="E104" s="48"/>
      <c r="F104" s="41">
        <v>178.3</v>
      </c>
      <c r="G104" s="41">
        <v>178.3</v>
      </c>
      <c r="H104" s="41">
        <v>178.3</v>
      </c>
      <c r="I104" s="41">
        <v>178.3</v>
      </c>
    </row>
    <row r="105" spans="1:9" ht="15.75">
      <c r="A105" s="41" t="s">
        <v>104</v>
      </c>
      <c r="B105" s="42">
        <v>322</v>
      </c>
      <c r="C105" s="41"/>
      <c r="D105" s="41"/>
      <c r="E105" s="41"/>
      <c r="F105" s="41"/>
      <c r="G105" s="41"/>
      <c r="H105" s="41"/>
      <c r="I105" s="41"/>
    </row>
    <row r="106" spans="1:9" ht="31.5">
      <c r="A106" s="41" t="s">
        <v>105</v>
      </c>
      <c r="B106" s="42">
        <v>330</v>
      </c>
      <c r="C106" s="41"/>
      <c r="D106" s="41"/>
      <c r="E106" s="41"/>
      <c r="F106" s="41"/>
      <c r="G106" s="41"/>
      <c r="H106" s="41"/>
      <c r="I106" s="41"/>
    </row>
    <row r="107" spans="1:9" ht="15.75">
      <c r="A107" s="41" t="s">
        <v>106</v>
      </c>
      <c r="B107" s="42">
        <v>331</v>
      </c>
      <c r="C107" s="41"/>
      <c r="D107" s="41"/>
      <c r="E107" s="41"/>
      <c r="F107" s="41"/>
      <c r="G107" s="41"/>
      <c r="H107" s="41"/>
      <c r="I107" s="41"/>
    </row>
    <row r="108" spans="1:9" ht="15.75">
      <c r="A108" s="41" t="s">
        <v>107</v>
      </c>
      <c r="B108" s="42">
        <v>332</v>
      </c>
      <c r="C108" s="41"/>
      <c r="D108" s="41"/>
      <c r="E108" s="41"/>
      <c r="F108" s="41"/>
      <c r="G108" s="41"/>
      <c r="H108" s="41"/>
      <c r="I108" s="41"/>
    </row>
    <row r="109" spans="1:9" ht="15.75">
      <c r="A109" s="60"/>
      <c r="B109" s="61"/>
      <c r="C109" s="61"/>
      <c r="D109" s="61"/>
      <c r="E109" s="61"/>
      <c r="F109" s="61"/>
      <c r="G109" s="61"/>
      <c r="H109" s="61"/>
      <c r="I109" s="62"/>
    </row>
    <row r="110" spans="1:9" ht="15.75">
      <c r="A110" s="63" t="s">
        <v>108</v>
      </c>
      <c r="B110" s="64"/>
      <c r="C110" s="64"/>
      <c r="D110" s="64"/>
      <c r="E110" s="64"/>
      <c r="F110" s="64"/>
      <c r="G110" s="64"/>
      <c r="H110" s="64"/>
      <c r="I110" s="65"/>
    </row>
    <row r="111" spans="1:9" ht="15.75">
      <c r="A111" s="41" t="s">
        <v>109</v>
      </c>
      <c r="B111" s="42">
        <v>340</v>
      </c>
      <c r="C111" s="41"/>
      <c r="D111" s="41"/>
      <c r="E111" s="45"/>
      <c r="F111" s="45"/>
      <c r="G111" s="41"/>
      <c r="H111" s="41"/>
      <c r="I111" s="41"/>
    </row>
    <row r="112" spans="1:9" ht="31.5">
      <c r="A112" s="41" t="s">
        <v>110</v>
      </c>
      <c r="B112" s="42">
        <v>341</v>
      </c>
      <c r="C112" s="41"/>
      <c r="D112" s="41"/>
      <c r="E112" s="41"/>
      <c r="F112" s="41"/>
      <c r="G112" s="41"/>
      <c r="H112" s="41"/>
      <c r="I112" s="41"/>
    </row>
    <row r="113" spans="1:9" ht="63">
      <c r="A113" s="41" t="s">
        <v>111</v>
      </c>
      <c r="B113" s="42">
        <v>350</v>
      </c>
      <c r="C113" s="41">
        <v>0</v>
      </c>
      <c r="D113" s="41">
        <v>0</v>
      </c>
      <c r="E113" s="41"/>
      <c r="F113" s="41"/>
      <c r="G113" s="41"/>
      <c r="H113" s="41"/>
      <c r="I113" s="41"/>
    </row>
    <row r="114" spans="1:9">
      <c r="A114" s="48" t="s">
        <v>110</v>
      </c>
      <c r="B114" s="49">
        <v>351</v>
      </c>
      <c r="C114" s="48"/>
      <c r="D114" s="48"/>
      <c r="E114" s="48"/>
      <c r="F114" s="48"/>
      <c r="G114" s="48"/>
      <c r="H114" s="48"/>
      <c r="I114" s="48"/>
    </row>
    <row r="115" spans="1:9" ht="15.75" customHeight="1">
      <c r="A115" s="48"/>
      <c r="B115" s="49"/>
      <c r="C115" s="48"/>
      <c r="D115" s="48"/>
      <c r="E115" s="48"/>
      <c r="F115" s="48"/>
      <c r="G115" s="48"/>
      <c r="H115" s="48"/>
      <c r="I115" s="48"/>
    </row>
    <row r="116" spans="1:9" ht="31.5">
      <c r="A116" s="41" t="s">
        <v>112</v>
      </c>
      <c r="B116" s="42">
        <v>360</v>
      </c>
      <c r="C116" s="41"/>
      <c r="D116" s="41"/>
      <c r="E116" s="41"/>
      <c r="F116" s="41"/>
      <c r="G116" s="41"/>
      <c r="H116" s="41"/>
      <c r="I116" s="41"/>
    </row>
    <row r="117" spans="1:9" ht="31.5">
      <c r="A117" s="41" t="s">
        <v>110</v>
      </c>
      <c r="B117" s="42">
        <v>361</v>
      </c>
      <c r="C117" s="41"/>
      <c r="D117" s="41"/>
      <c r="E117" s="41"/>
      <c r="F117" s="41"/>
      <c r="G117" s="41"/>
      <c r="H117" s="41"/>
      <c r="I117" s="41"/>
    </row>
    <row r="118" spans="1:9" ht="31.5">
      <c r="A118" s="41" t="s">
        <v>113</v>
      </c>
      <c r="B118" s="42">
        <v>370</v>
      </c>
      <c r="C118" s="41"/>
      <c r="D118" s="41"/>
      <c r="E118" s="41"/>
      <c r="F118" s="41"/>
      <c r="G118" s="41"/>
      <c r="H118" s="41"/>
      <c r="I118" s="41"/>
    </row>
    <row r="119" spans="1:9" ht="31.5">
      <c r="A119" s="41" t="s">
        <v>110</v>
      </c>
      <c r="B119" s="42">
        <v>371</v>
      </c>
      <c r="C119" s="41"/>
      <c r="D119" s="41"/>
      <c r="E119" s="41"/>
      <c r="F119" s="41"/>
      <c r="G119" s="41"/>
      <c r="H119" s="41"/>
      <c r="I119" s="41"/>
    </row>
    <row r="120" spans="1:9" ht="63">
      <c r="A120" s="41" t="s">
        <v>114</v>
      </c>
      <c r="B120" s="42">
        <v>380</v>
      </c>
      <c r="C120" s="41">
        <v>0</v>
      </c>
      <c r="D120" s="41">
        <v>0</v>
      </c>
      <c r="E120" s="41">
        <v>480</v>
      </c>
      <c r="F120" s="41">
        <v>120</v>
      </c>
      <c r="G120" s="41">
        <v>120</v>
      </c>
      <c r="H120" s="41">
        <v>140</v>
      </c>
      <c r="I120" s="41">
        <v>100</v>
      </c>
    </row>
    <row r="121" spans="1:9" ht="31.5">
      <c r="A121" s="41" t="s">
        <v>110</v>
      </c>
      <c r="B121" s="42">
        <v>381</v>
      </c>
      <c r="C121" s="41"/>
      <c r="D121" s="41"/>
      <c r="E121" s="41"/>
      <c r="F121" s="41"/>
      <c r="G121" s="41"/>
      <c r="H121" s="41"/>
      <c r="I121" s="41"/>
    </row>
    <row r="122" spans="1:9" ht="31.5">
      <c r="A122" s="41" t="s">
        <v>115</v>
      </c>
      <c r="B122" s="42">
        <v>390</v>
      </c>
      <c r="C122" s="41">
        <f>C113+C120</f>
        <v>0</v>
      </c>
      <c r="D122" s="41">
        <v>0</v>
      </c>
      <c r="E122" s="41">
        <f>E113+E120</f>
        <v>480</v>
      </c>
      <c r="F122" s="41">
        <f>120+F113</f>
        <v>120</v>
      </c>
      <c r="G122" s="41">
        <f>120+G113</f>
        <v>120</v>
      </c>
      <c r="H122" s="41">
        <f>H113+H120</f>
        <v>140</v>
      </c>
      <c r="I122" s="41">
        <f>I120+I113</f>
        <v>100</v>
      </c>
    </row>
    <row r="123" spans="1:9" ht="47.25">
      <c r="A123" s="41" t="s">
        <v>116</v>
      </c>
      <c r="B123" s="42">
        <v>391</v>
      </c>
      <c r="C123" s="41">
        <f>C121+C114</f>
        <v>0</v>
      </c>
      <c r="D123" s="41">
        <f>D121+D114</f>
        <v>0</v>
      </c>
      <c r="E123" s="41"/>
      <c r="F123" s="41"/>
      <c r="G123" s="41"/>
      <c r="H123" s="41"/>
      <c r="I123" s="41"/>
    </row>
    <row r="124" spans="1:9" ht="15.75">
      <c r="A124" s="51"/>
      <c r="B124" s="52"/>
      <c r="C124" s="52"/>
      <c r="D124" s="52"/>
      <c r="E124" s="52"/>
      <c r="F124" s="52"/>
      <c r="G124" s="52"/>
      <c r="H124" s="52"/>
      <c r="I124" s="53"/>
    </row>
    <row r="125" spans="1:9" ht="15.75">
      <c r="A125" s="57" t="s">
        <v>117</v>
      </c>
      <c r="B125" s="58"/>
      <c r="C125" s="58"/>
      <c r="D125" s="58"/>
      <c r="E125" s="58"/>
      <c r="F125" s="58"/>
      <c r="G125" s="58"/>
      <c r="H125" s="58"/>
      <c r="I125" s="59"/>
    </row>
    <row r="126" spans="1:9">
      <c r="A126" s="48" t="s">
        <v>118</v>
      </c>
      <c r="B126" s="49">
        <v>400</v>
      </c>
      <c r="C126" s="48">
        <v>20</v>
      </c>
      <c r="D126" s="48">
        <v>28</v>
      </c>
      <c r="E126" s="48">
        <v>21</v>
      </c>
      <c r="F126" s="48">
        <v>21</v>
      </c>
      <c r="G126" s="48">
        <v>21</v>
      </c>
      <c r="H126" s="48">
        <v>21</v>
      </c>
      <c r="I126" s="48">
        <v>21</v>
      </c>
    </row>
    <row r="127" spans="1:9" ht="15.75" customHeight="1">
      <c r="A127" s="48"/>
      <c r="B127" s="49"/>
      <c r="C127" s="48"/>
      <c r="D127" s="48"/>
      <c r="E127" s="48"/>
      <c r="F127" s="48"/>
      <c r="G127" s="48"/>
      <c r="H127" s="48"/>
      <c r="I127" s="48"/>
    </row>
    <row r="128" spans="1:9" ht="31.5">
      <c r="A128" s="41" t="s">
        <v>119</v>
      </c>
      <c r="B128" s="42">
        <v>410</v>
      </c>
      <c r="C128" s="41">
        <v>9610.2999999999993</v>
      </c>
      <c r="D128" s="41">
        <v>10340</v>
      </c>
      <c r="E128" s="41">
        <v>10225</v>
      </c>
      <c r="F128" s="41"/>
      <c r="G128" s="41"/>
      <c r="H128" s="41"/>
      <c r="I128" s="41"/>
    </row>
    <row r="129" spans="1:9">
      <c r="A129" s="48" t="s">
        <v>120</v>
      </c>
      <c r="B129" s="49">
        <v>420</v>
      </c>
      <c r="C129" s="48"/>
      <c r="D129" s="48"/>
      <c r="E129" s="48"/>
      <c r="F129" s="48"/>
      <c r="G129" s="48"/>
      <c r="H129" s="48"/>
      <c r="I129" s="48"/>
    </row>
    <row r="130" spans="1:9" ht="15.75" customHeight="1">
      <c r="A130" s="48"/>
      <c r="B130" s="49"/>
      <c r="C130" s="48"/>
      <c r="D130" s="48"/>
      <c r="E130" s="48"/>
      <c r="F130" s="48"/>
      <c r="G130" s="48"/>
      <c r="H130" s="48"/>
      <c r="I130" s="48"/>
    </row>
    <row r="131" spans="1:9" ht="47.25">
      <c r="A131" s="41" t="s">
        <v>121</v>
      </c>
      <c r="B131" s="42">
        <v>430</v>
      </c>
      <c r="C131" s="41"/>
      <c r="D131" s="41"/>
      <c r="E131" s="41"/>
      <c r="F131" s="41"/>
      <c r="G131" s="41"/>
      <c r="H131" s="41"/>
      <c r="I131" s="41"/>
    </row>
    <row r="132" spans="1:9" ht="14.25" customHeight="1"/>
    <row r="133" spans="1:9" ht="15.75">
      <c r="A133" s="9" t="s">
        <v>122</v>
      </c>
      <c r="B133" s="66"/>
      <c r="C133" s="66"/>
      <c r="D133" s="67"/>
      <c r="E133" s="68" t="s">
        <v>123</v>
      </c>
      <c r="F133" s="68"/>
      <c r="G133" s="67"/>
    </row>
    <row r="134" spans="1:9">
      <c r="B134" s="69"/>
      <c r="C134" s="70" t="s">
        <v>124</v>
      </c>
      <c r="E134" s="71" t="s">
        <v>125</v>
      </c>
      <c r="F134" s="71"/>
      <c r="G134" s="72"/>
    </row>
    <row r="135" spans="1:9" ht="15.75">
      <c r="A135" s="9"/>
      <c r="B135" s="73"/>
      <c r="C135" s="73"/>
    </row>
    <row r="136" spans="1:9">
      <c r="A136" s="74"/>
      <c r="B136" s="73"/>
      <c r="C136" s="73"/>
      <c r="E136" s="75" t="s">
        <v>126</v>
      </c>
      <c r="F136" s="75"/>
      <c r="G136" s="75"/>
    </row>
    <row r="137" spans="1:9" ht="0.75" customHeight="1">
      <c r="E137" s="75" t="s">
        <v>127</v>
      </c>
      <c r="F137" s="75"/>
      <c r="G137" s="75"/>
    </row>
    <row r="138" spans="1:9" ht="15" customHeight="1">
      <c r="E138" s="75" t="s">
        <v>127</v>
      </c>
      <c r="F138" s="75"/>
      <c r="G138" s="75"/>
    </row>
    <row r="139" spans="1:9">
      <c r="E139" s="76" t="s">
        <v>128</v>
      </c>
      <c r="F139" s="76"/>
      <c r="G139" s="75"/>
    </row>
    <row r="140" spans="1:9">
      <c r="E140" s="77"/>
      <c r="F140" s="77"/>
      <c r="G140" s="77"/>
    </row>
    <row r="141" spans="1:9">
      <c r="E141" s="77"/>
      <c r="F141" s="77"/>
      <c r="G141" s="77"/>
    </row>
    <row r="142" spans="1:9" ht="15.75">
      <c r="E142" s="78" t="s">
        <v>129</v>
      </c>
      <c r="F142" s="77"/>
      <c r="G142" s="77"/>
    </row>
    <row r="143" spans="1:9">
      <c r="E143" s="77" t="s">
        <v>130</v>
      </c>
      <c r="F143" s="77"/>
      <c r="G143" s="77"/>
    </row>
    <row r="144" spans="1:9">
      <c r="E144" s="77" t="s">
        <v>131</v>
      </c>
      <c r="F144" s="77"/>
      <c r="G144" s="77"/>
    </row>
    <row r="145" spans="5:7">
      <c r="E145" s="79" t="s">
        <v>132</v>
      </c>
      <c r="F145" s="79"/>
      <c r="G145" s="77"/>
    </row>
  </sheetData>
  <mergeCells count="95">
    <mergeCell ref="I129:I130"/>
    <mergeCell ref="E134:F134"/>
    <mergeCell ref="H126:H127"/>
    <mergeCell ref="I126:I127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I114:I115"/>
    <mergeCell ref="A124:I124"/>
    <mergeCell ref="A125:I125"/>
    <mergeCell ref="A126:A127"/>
    <mergeCell ref="B126:B127"/>
    <mergeCell ref="C126:C127"/>
    <mergeCell ref="D126:D127"/>
    <mergeCell ref="E126:E127"/>
    <mergeCell ref="F126:F127"/>
    <mergeCell ref="G126:G127"/>
    <mergeCell ref="A109:I109"/>
    <mergeCell ref="A110:I110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G84:G86"/>
    <mergeCell ref="H84:H86"/>
    <mergeCell ref="I84:I86"/>
    <mergeCell ref="A87:I87"/>
    <mergeCell ref="A88:I88"/>
    <mergeCell ref="A103:A104"/>
    <mergeCell ref="B103:B104"/>
    <mergeCell ref="C103:C104"/>
    <mergeCell ref="D103:D104"/>
    <mergeCell ref="E103:E104"/>
    <mergeCell ref="A84:A86"/>
    <mergeCell ref="B84:B86"/>
    <mergeCell ref="C84:C86"/>
    <mergeCell ref="D84:D86"/>
    <mergeCell ref="E84:E86"/>
    <mergeCell ref="F84:F86"/>
    <mergeCell ref="G59:G61"/>
    <mergeCell ref="H59:H61"/>
    <mergeCell ref="I59:I61"/>
    <mergeCell ref="A76:I76"/>
    <mergeCell ref="A77:I77"/>
    <mergeCell ref="A78:I78"/>
    <mergeCell ref="A59:A61"/>
    <mergeCell ref="B59:B61"/>
    <mergeCell ref="C59:C61"/>
    <mergeCell ref="D59:D61"/>
    <mergeCell ref="E59:E61"/>
    <mergeCell ref="F59:F61"/>
    <mergeCell ref="A30:I30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A19:E19"/>
    <mergeCell ref="A21:H21"/>
    <mergeCell ref="A23:E23"/>
    <mergeCell ref="A26:A27"/>
    <mergeCell ref="F26:I26"/>
    <mergeCell ref="A29:I29"/>
    <mergeCell ref="A15:E15"/>
    <mergeCell ref="H15:I15"/>
    <mergeCell ref="A16:E16"/>
    <mergeCell ref="A17:E17"/>
    <mergeCell ref="A18:E18"/>
    <mergeCell ref="H18:I18"/>
    <mergeCell ref="E7:G7"/>
    <mergeCell ref="A8:C8"/>
    <mergeCell ref="A9:C9"/>
    <mergeCell ref="A13:E13"/>
    <mergeCell ref="H13:I13"/>
    <mergeCell ref="A14:E14"/>
    <mergeCell ref="H14:I14"/>
    <mergeCell ref="A4:C4"/>
    <mergeCell ref="E4:H4"/>
    <mergeCell ref="A5:C5"/>
    <mergeCell ref="E5:H5"/>
    <mergeCell ref="A6:C6"/>
    <mergeCell ref="E6:H6"/>
  </mergeCells>
  <printOptions horizontalCentered="1"/>
  <pageMargins left="0.70866141732283472" right="0.70866141732283472" top="0.55118110236220474" bottom="0.55118110236220474" header="0" footer="0"/>
  <pageSetup paperSize="9" scale="89" orientation="landscape" r:id="rId1"/>
  <rowBreaks count="2" manualBreakCount="2">
    <brk id="53" max="9" man="1"/>
    <brk id="8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план 2023</vt:lpstr>
      <vt:lpstr>'фін план 2023'!Область_печати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2024-05-23T10:55:53Z</dcterms:modified>
</cp:coreProperties>
</file>